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Benutzer\tmagiriu\Prüf-Ordner TM\Vordrucke und Vorlagen\Arbeitshilfen\"/>
    </mc:Choice>
  </mc:AlternateContent>
  <xr:revisionPtr revIDLastSave="0" documentId="13_ncr:1_{ECB5A30F-8EAD-4A3A-B8F0-77F189D4264C}" xr6:coauthVersionLast="47" xr6:coauthVersionMax="47" xr10:uidLastSave="{00000000-0000-0000-0000-000000000000}"/>
  <bookViews>
    <workbookView xWindow="19080" yWindow="-120" windowWidth="19440" windowHeight="14400" activeTab="1" xr2:uid="{18C8D801-E3A1-42D6-A6A6-7D6E895D0C2B}"/>
  </bookViews>
  <sheets>
    <sheet name="Anwendung der Tabelle" sheetId="4" r:id="rId1"/>
    <sheet name="Berechnung Urlaubsabgeltung" sheetId="1" r:id="rId2"/>
    <sheet name="Erläuterungen LL BFD" sheetId="3" r:id="rId3"/>
  </sheets>
  <definedNames>
    <definedName name="_xlnm.Print_Area" localSheetId="1">'Berechnung Urlaubsabgeltung'!$A$2:$G$29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 i="1" l="1"/>
  <c r="I9" i="1"/>
  <c r="I13" i="1"/>
  <c r="G10" i="1" s="1"/>
  <c r="I10" i="1"/>
  <c r="I11" i="1" s="1"/>
  <c r="G7" i="1" s="1"/>
  <c r="I29" i="1"/>
  <c r="G12" i="1" s="1"/>
  <c r="D12" i="1"/>
  <c r="I28" i="1"/>
  <c r="I2" i="1" l="1"/>
  <c r="C11" i="1" l="1"/>
  <c r="D26" i="1" l="1"/>
  <c r="E26" i="1"/>
  <c r="C26" i="1"/>
  <c r="G19" i="1" l="1"/>
  <c r="I25" i="1" l="1"/>
  <c r="G24" i="1"/>
  <c r="I24" i="1"/>
  <c r="C4" i="1" l="1"/>
  <c r="I15" i="1"/>
  <c r="J2" i="1" l="1"/>
  <c r="G14" i="1" l="1"/>
  <c r="I17" i="1" l="1"/>
  <c r="I21" i="1" s="1"/>
  <c r="J21" i="1" l="1"/>
  <c r="J22" i="1" s="1"/>
  <c r="C12" i="1"/>
  <c r="J19" i="1" s="1"/>
  <c r="F15" i="1" l="1"/>
  <c r="D28" i="1" s="1"/>
  <c r="I26" i="1" l="1"/>
</calcChain>
</file>

<file path=xl/sharedStrings.xml><?xml version="1.0" encoding="utf-8"?>
<sst xmlns="http://schemas.openxmlformats.org/spreadsheetml/2006/main" count="82" uniqueCount="79">
  <si>
    <t>Monate</t>
  </si>
  <si>
    <t>Dienstzeit</t>
  </si>
  <si>
    <t xml:space="preserve">von </t>
  </si>
  <si>
    <t>bis</t>
  </si>
  <si>
    <t>Urlaubstage lt. Vereinbarung</t>
  </si>
  <si>
    <t>ursprünglich vereinbarte Dienstzeit</t>
  </si>
  <si>
    <t>von</t>
  </si>
  <si>
    <t>Taschengeldbetrag</t>
  </si>
  <si>
    <t>Summe</t>
  </si>
  <si>
    <t>Tagesbetrag</t>
  </si>
  <si>
    <t>für eine</t>
  </si>
  <si>
    <t>Tagewoche</t>
  </si>
  <si>
    <t>in Anspruch genommender Urlaub</t>
  </si>
  <si>
    <t>Resturlaub</t>
  </si>
  <si>
    <t>anteiliger Urlaubsanspruch</t>
  </si>
  <si>
    <t>Betrag der Urlaubsabgeltung</t>
  </si>
  <si>
    <t>Urlaubsanspruch auf die durchgeführte Dienstzeit berechnet</t>
  </si>
  <si>
    <t>zur Info</t>
  </si>
  <si>
    <t>Mobilitätszuschlag</t>
  </si>
  <si>
    <t>1.</t>
  </si>
  <si>
    <t>2.</t>
  </si>
  <si>
    <t>3.</t>
  </si>
  <si>
    <t>4.</t>
  </si>
  <si>
    <t>5.</t>
  </si>
  <si>
    <t>3.2</t>
  </si>
  <si>
    <t>3.3</t>
  </si>
  <si>
    <t>Taschengeld und Sachleistungen</t>
  </si>
  <si>
    <r>
      <t xml:space="preserve">Sachleistung als Teil des Taschengeldes </t>
    </r>
    <r>
      <rPr>
        <sz val="9"/>
        <color theme="1"/>
        <rFont val="BundesSans Office"/>
        <family val="2"/>
      </rPr>
      <t>oder Geldersatzleistungen in gleicher Höhe</t>
    </r>
  </si>
  <si>
    <r>
      <t xml:space="preserve">unentgeltliche Verpflegung (Sachbezugswert) </t>
    </r>
    <r>
      <rPr>
        <sz val="9"/>
        <color theme="1"/>
        <rFont val="BundesSans Office"/>
        <family val="2"/>
      </rPr>
      <t>oder Geldersatzleistung in Höhe von</t>
    </r>
  </si>
  <si>
    <r>
      <t xml:space="preserve">unentgeltliche Unterkunft (Sachbezugswert) </t>
    </r>
    <r>
      <rPr>
        <sz val="9"/>
        <color theme="1"/>
        <rFont val="BundesSans Office"/>
        <family val="2"/>
      </rPr>
      <t>oder Geldersatzleistung in Höhe von</t>
    </r>
  </si>
  <si>
    <r>
      <t xml:space="preserve">Dienst- oder Arbeitskleidung inkl. Reinigung </t>
    </r>
    <r>
      <rPr>
        <sz val="9"/>
        <color theme="1"/>
        <rFont val="BundesSans Office"/>
        <family val="2"/>
      </rPr>
      <t>oder Geldersatzleistung in Höhe von</t>
    </r>
  </si>
  <si>
    <t>U-Tage pro Monat</t>
  </si>
  <si>
    <t>U-Tage Dienstzeit</t>
  </si>
  <si>
    <t>Dienstbeginn</t>
  </si>
  <si>
    <t>Dienstende</t>
  </si>
  <si>
    <t>gewährter Urlaub</t>
  </si>
  <si>
    <t>für die weitere Berechnung, gerundet auf zwei Stellen nach dem Komma</t>
  </si>
  <si>
    <t>letzte drei Dienstmonate</t>
  </si>
  <si>
    <t>tatsächliches Dienstende</t>
  </si>
  <si>
    <t>Dienstzeit - tatsächliche Durchführung</t>
  </si>
  <si>
    <t>E6 bitte Dienstende aus der Vereinbarung eintragen</t>
  </si>
  <si>
    <t>C6 bitte Dienstbeginn aus der Vereinbarung eintragen</t>
  </si>
  <si>
    <t>C8 bitte die Anzahl der vereinbarten Urlaubstage eintragen</t>
  </si>
  <si>
    <t>in der Spalte G werden die anteiligen Rechenergebnisse zur Information dargestellt - um die Rechenschritte zu demonstrieren</t>
  </si>
  <si>
    <t>in D28 findet sich der errechnete Urlaubsabgeltungsbetrag</t>
  </si>
  <si>
    <t>Anmerkungen zu den Berechnungsgrundlagen</t>
  </si>
  <si>
    <t>die Berechnungen beruhen auf den Angaben der Bundesfreiwilligendienstgesetzes §13a und den dazugehörigen Ausführungen und Beispielen aus den Leitlinien zum Bundesfreiwilligendienst (LL-BFDG, 13a)</t>
  </si>
  <si>
    <t>volle Monate</t>
  </si>
  <si>
    <t>Berechnungsgrundlage Urlaubsanspruch</t>
  </si>
  <si>
    <t>LL § 13a Urlaub</t>
  </si>
  <si>
    <t>Beispiel:</t>
  </si>
  <si>
    <t>Eintragungen bitte in den grün hinterlegten Feldern</t>
  </si>
  <si>
    <t>D8 bitte die Anzahl der Tage pro Woche über das Auswahlfeld auswählen (Feld anklicken und aus der Liste die zutreffende Zahl auswählen)</t>
  </si>
  <si>
    <t>(Bitte nur die grün hinterlegten Felder befüllen)</t>
  </si>
  <si>
    <t>Listenaus-wahlfeld
 Tage</t>
  </si>
  <si>
    <t>Tage in letzten 3 Monaten</t>
  </si>
  <si>
    <t>F15 bei dem errechneten Resturlaub kann kein negativer Betrag angezeigt werden, da über den bestehenden Anspruch hinaus gewährte Urlaubstage nicht zurückgefordert werden können</t>
  </si>
  <si>
    <t>ergibt die Berechnung der Urlaubstage Wert von X… = &gt; 0,5, dann wird bei der Berechnung der Urlaubstage auf ganze Tage aufgerundet</t>
  </si>
  <si>
    <t>Kennung, Name, Vorname der freiwillig dienstleistenden Person</t>
  </si>
  <si>
    <t>neben der Zelle B2 - bitte die Kennung, den Namen und den Vornamen der freiwillig dienstleistenden Person eintragen</t>
  </si>
  <si>
    <t>C; D; E, 19 bis 24 bitte die der freiwillig dienstleistenden Person gewährten Leistungen eintragen</t>
  </si>
  <si>
    <t>E11 bitte das tatsächliche Dienstende eintragen, an dem die freiwillig dienstleistende Person ihren Dienst beendet hat - die Tabelle errechnet den entsprechenden Urlaubsanspruch zu der abgeleisteten Dienstzeit
wird ein Datum nach dem ursprünglichen vereinbarten Dienstende eingetragen (Verlängerung) errechnet die Tabelle den erhöhten Urlaubsanspruch</t>
  </si>
  <si>
    <t>C15 bitte die der freiwillig dienstleistenden Person genehmigten, in Anspruch genommenen und dokumentierten Urlaubstage eintragen</t>
  </si>
  <si>
    <t>ergibt die Berechnung der Urlaubstage Wert von X… &lt; 0,5, dann wird bei der Berechnung der Urlaubstage mit der tatsächlichen Zahl gerechnet (drei Kommastellen angezeigt)</t>
  </si>
  <si>
    <t>LL § 13a Absatz 5 Urlaubsabgeltung</t>
  </si>
  <si>
    <t>Emma E. hat für den letzten Dienstmonat geplant, ihren Resturlaub zunehmen. Sechs Wochen vor dem Dienstende wird sie krank. Der Urlaub kann aufgrund von Krankheit nicht mehr genommen werden und ist demzufolge abzugelten.</t>
  </si>
  <si>
    <t>(3) Im Rahmen der Abgeltung sind die Freiwilligen so zu stellen, als hätten sie den Urlaub genommen. Die Berechnung des Abgeltungsanspruchs erfolgt angelehnt an die Berechnung nach dem Bundesurlaubsgesetz, um Schlechterstellungen zu vermeiden. Dabei ist zunächst ein (Urlaubs-)Tag in Geld umzurechnen. Das Bundesurlaubsgesetz stellt zur Berechnung auf einen Bezugszeitraum von einem Quartal ab, da jedes Quartal 13 Wochen hat. Ausgehend davon werden zunächst die vereinbarten monatlichen Leistungen mit drei multipliziert. Bei der Berechnung der Urlaubsabgeltung müssen neben dem Taschengeld alle in der BFD-Vereinbarung festgelegten Geld- und Sachleistungen als Bezugsgröße berücksichtigt werden. Das Ergebnis wird dann zunächst durch 13 und dann durch die Anzahl der vereinbarten wöchentlichen Tage im Dienst geteilt.</t>
  </si>
  <si>
    <t>§ 13a Absatz 3 BFDG hat folgenden Wortlaut:</t>
  </si>
  <si>
    <t>LL § 13a Absatz 5   Urlaubsanspruch bei abweichender Dienstzeit</t>
  </si>
  <si>
    <t>LL zu § 13a Absatz 1 Satz 2 und 3</t>
  </si>
  <si>
    <t>Stand 05/2026</t>
  </si>
  <si>
    <t xml:space="preserve">§ 13a Absatz 5 Bundesfreiwilligendienstgesetz, </t>
  </si>
  <si>
    <t>Kann der Urlaub wegen Beendigung des Dienstes ganz oder teilweise nicht mehr gewährt werden, ist er abzugelten.</t>
  </si>
  <si>
    <t>(1) Nicht genommener Urlaub ist nach dem Ende des Dienstes abzugelten. Dies gilt auch für Urlaub, der aufgrund einer Erkrankung nicht mehr in der laufenden Dienstzeit genommen werden konnte.</t>
  </si>
  <si>
    <t>Angefangene Dienstmonate werden bei der Berechnung von Teilurlaub nicht berücksichtigt; war also die freiwillig dienstleistende Person vom 13. April bis einschließlich 11. Juni beschäftigt, hat das Dienstverhältnis lediglich einen vollen Monat bestanden.</t>
  </si>
  <si>
    <t>Bei einer kürzeren oder längeren Dienstdauer als zwölf Monate verringert oder erhöht sich der Urlaubsanspruch nach Absatz 1 für jeden vollen Monat um ein Zwölftel. Bruchteile von Urlaubstagen, die mindestens einen halben Tag ergeben, werden auf volle Urlaubstage aufgerundet.</t>
  </si>
  <si>
    <t>weiteres Beispiel ergänzend zu den LL zu §13a</t>
  </si>
  <si>
    <r>
      <t xml:space="preserve">Grundlage für die Berechnung des Urlaubsanspruchs sind ausschließlich </t>
    </r>
    <r>
      <rPr>
        <b/>
        <sz val="11"/>
        <color theme="1"/>
        <rFont val="BundesSans Office"/>
        <family val="2"/>
      </rPr>
      <t>volle Dienstmonate</t>
    </r>
    <r>
      <rPr>
        <sz val="11"/>
        <color theme="1"/>
        <rFont val="BundesSans Office"/>
        <family val="2"/>
      </rPr>
      <t xml:space="preserve">. Ein Dienstmonat muss nicht einem Kalendermonat entsprechen; z. B. handelt es sich bei dem Zeitraum 18. Februar bis 17. März um einen vollen Monat. 
</t>
    </r>
  </si>
  <si>
    <r>
      <t xml:space="preserve">(1) Beträgt die Dienstzeit mehr oder weniger als zwölf Monate, errechnet sich ein anteiliger Urlaubsanspruch.
</t>
    </r>
    <r>
      <rPr>
        <sz val="11"/>
        <color theme="1"/>
        <rFont val="BundesSans Office"/>
        <family val="2"/>
      </rPr>
      <t>Beispiel: Juan J. leistet für acht Monate einen BFD bei einer Fünf-Tage-Woche. Bei einer Fünf-Tage-Woche besteht ein Jahresurlaubsanspruch auf 20 Werktage. Bei einer Dienstdauer von acht Monaten besteht dementsprechend ein Anspruch auf acht Zwölftel des Urlaubsanspruchs, also auf 13,33 Werktage.</t>
    </r>
    <r>
      <rPr>
        <b/>
        <sz val="11"/>
        <color theme="1"/>
        <rFont val="BundesSans Office"/>
        <family val="2"/>
      </rPr>
      <t xml:space="preserve">
Das gilt sowohl für Vereinbarungen, in denen die Dienstdauer von Beginn an mehr oder weniger als zwölf Monate beträgt, als auch für Vereinbarungen, die vorzeitig beendet oder verlängert werden.
(2) Bruchteile von Urlaubstagen, die mindestens einen halben Tag ergeben, werden auf volle Urlaubstage aufgerundet. Bruchteile, die weniger als einen halben Tag ergeben, </t>
    </r>
    <r>
      <rPr>
        <b/>
        <sz val="11"/>
        <rFont val="BundesSans Office"/>
        <family val="2"/>
      </rPr>
      <t>werden in tatsächlicher Höhe gewährt.</t>
    </r>
    <r>
      <rPr>
        <b/>
        <sz val="11"/>
        <color theme="1"/>
        <rFont val="BundesSans Office"/>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</si>
</sst>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0"/>
    <numFmt numFmtId="165" formatCode="0.0000000000"/>
    <numFmt numFmtId="166" formatCode="0.00000"/>
    <numFmt numFmtId="167" formatCode="0.000000"/>
    <numFmt numFmtId="168" formatCode="0.000"/>
  </numFmts>
  <fonts count="18" x14ac:knownFonts="1">
    <font>
      <sz val="11"/>
      <color theme="1"/>
      <name val="Arial"/>
      <family val="2"/>
    </font>
    <font>
      <sz val="10"/>
      <name val="Arial"/>
      <family val="2"/>
    </font>
    <font>
      <sz val="11"/>
      <color theme="1"/>
      <name val="Arial"/>
      <family val="2"/>
    </font>
    <font>
      <sz val="11"/>
      <color theme="1"/>
      <name val="BundesSans Office"/>
      <family val="2"/>
    </font>
    <font>
      <sz val="9"/>
      <color theme="1"/>
      <name val="BundesSans Office"/>
      <family val="2"/>
    </font>
    <font>
      <b/>
      <sz val="14"/>
      <color theme="1"/>
      <name val="BundesSans Office"/>
      <family val="2"/>
    </font>
    <font>
      <sz val="8"/>
      <color theme="1"/>
      <name val="BundesSans Office"/>
      <family val="2"/>
    </font>
    <font>
      <sz val="14"/>
      <color theme="1"/>
      <name val="BundesSans Office"/>
      <family val="2"/>
    </font>
    <font>
      <b/>
      <sz val="11"/>
      <color theme="1"/>
      <name val="BundesSans Office"/>
      <family val="2"/>
    </font>
    <font>
      <b/>
      <sz val="18"/>
      <color theme="1"/>
      <name val="BundesSans Office"/>
      <family val="2"/>
    </font>
    <font>
      <sz val="10"/>
      <color theme="1"/>
      <name val="BundesSans Office"/>
      <family val="2"/>
    </font>
    <font>
      <sz val="8"/>
      <color theme="1"/>
      <name val="Arial"/>
      <family val="2"/>
    </font>
    <font>
      <b/>
      <sz val="11"/>
      <color rgb="FFFF0000"/>
      <name val="BundesSans Office"/>
      <family val="2"/>
    </font>
    <font>
      <b/>
      <sz val="12"/>
      <color rgb="FFFF0000"/>
      <name val="BundesSans Office"/>
      <family val="2"/>
    </font>
    <font>
      <sz val="10"/>
      <color theme="1"/>
      <name val="Arial Unicode MS"/>
    </font>
    <font>
      <b/>
      <sz val="12"/>
      <color theme="1"/>
      <name val="BundesSans Office"/>
      <family val="2"/>
    </font>
    <font>
      <sz val="12"/>
      <color theme="1"/>
      <name val="BundesSans Office"/>
      <family val="2"/>
    </font>
    <font>
      <b/>
      <sz val="11"/>
      <name val="BundesSans Office"/>
      <family val="2"/>
    </font>
  </fonts>
  <fills count="8">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tint="0.59999389629810485"/>
        <bgColor indexed="64"/>
      </patternFill>
    </fill>
  </fills>
  <borders count="26">
    <border>
      <left/>
      <right/>
      <top/>
      <bottom/>
      <diagonal/>
    </border>
    <border>
      <left style="thin">
        <color indexed="64"/>
      </left>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medium">
        <color indexed="64"/>
      </right>
      <top style="thick">
        <color indexed="64"/>
      </top>
      <bottom style="thick">
        <color indexed="64"/>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n">
        <color indexed="64"/>
      </right>
      <top style="thick">
        <color indexed="64"/>
      </top>
      <bottom style="medium">
        <color indexed="64"/>
      </bottom>
      <diagonal/>
    </border>
  </borders>
  <cellStyleXfs count="3">
    <xf numFmtId="0" fontId="0" fillId="0" borderId="0"/>
    <xf numFmtId="0" fontId="1" fillId="0" borderId="0"/>
    <xf numFmtId="44" fontId="2" fillId="0" borderId="0" applyFont="0" applyFill="0" applyBorder="0" applyAlignment="0" applyProtection="0"/>
  </cellStyleXfs>
  <cellXfs count="95">
    <xf numFmtId="0" fontId="0" fillId="0" borderId="0" xfId="0"/>
    <xf numFmtId="2" fontId="0" fillId="0" borderId="0" xfId="0" applyNumberFormat="1"/>
    <xf numFmtId="44" fontId="0" fillId="0" borderId="0" xfId="0" applyNumberFormat="1"/>
    <xf numFmtId="0" fontId="0" fillId="0" borderId="0" xfId="0" applyFill="1" applyBorder="1"/>
    <xf numFmtId="0" fontId="0" fillId="0" borderId="0" xfId="0" applyAlignment="1">
      <alignment horizontal="center"/>
    </xf>
    <xf numFmtId="0" fontId="3" fillId="0" borderId="0" xfId="0" applyFont="1"/>
    <xf numFmtId="0" fontId="4" fillId="0" borderId="0" xfId="0" applyFont="1"/>
    <xf numFmtId="0" fontId="3" fillId="0" borderId="0" xfId="0" applyFont="1" applyAlignment="1">
      <alignment horizontal="center"/>
    </xf>
    <xf numFmtId="0" fontId="3" fillId="5" borderId="0" xfId="0" applyFont="1" applyFill="1" applyAlignment="1">
      <alignment horizontal="center"/>
    </xf>
    <xf numFmtId="0" fontId="3" fillId="3" borderId="6" xfId="0" applyFont="1" applyFill="1" applyBorder="1"/>
    <xf numFmtId="0" fontId="3" fillId="3" borderId="0" xfId="0" applyFont="1" applyFill="1" applyBorder="1"/>
    <xf numFmtId="0" fontId="3" fillId="3" borderId="7" xfId="0" applyFont="1" applyFill="1" applyBorder="1"/>
    <xf numFmtId="0" fontId="3" fillId="0" borderId="0" xfId="0" applyFont="1" applyAlignment="1">
      <alignment horizontal="right"/>
    </xf>
    <xf numFmtId="14" fontId="3" fillId="4" borderId="11" xfId="0" applyNumberFormat="1" applyFont="1" applyFill="1" applyBorder="1" applyAlignment="1" applyProtection="1">
      <alignment horizontal="center" vertical="center"/>
      <protection locked="0"/>
    </xf>
    <xf numFmtId="0" fontId="3" fillId="3" borderId="0" xfId="0" applyFont="1" applyFill="1" applyBorder="1" applyAlignment="1">
      <alignment horizontal="center" vertical="center"/>
    </xf>
    <xf numFmtId="14" fontId="3" fillId="4" borderId="2" xfId="0" applyNumberFormat="1" applyFont="1" applyFill="1" applyBorder="1" applyAlignment="1" applyProtection="1">
      <alignment horizontal="center" vertical="center"/>
      <protection locked="0"/>
    </xf>
    <xf numFmtId="0" fontId="3" fillId="3" borderId="7" xfId="0" applyFont="1" applyFill="1" applyBorder="1" applyAlignment="1">
      <alignment vertical="center"/>
    </xf>
    <xf numFmtId="164" fontId="3" fillId="5" borderId="0" xfId="0" applyNumberFormat="1" applyFont="1" applyFill="1" applyAlignment="1">
      <alignment horizontal="center"/>
    </xf>
    <xf numFmtId="0" fontId="3" fillId="3" borderId="6" xfId="0" applyFont="1" applyFill="1" applyBorder="1" applyAlignment="1">
      <alignment vertical="center"/>
    </xf>
    <xf numFmtId="0" fontId="3" fillId="3" borderId="0" xfId="0" applyFont="1" applyFill="1" applyBorder="1" applyAlignment="1">
      <alignment vertical="center"/>
    </xf>
    <xf numFmtId="1" fontId="3" fillId="4" borderId="2" xfId="0" applyNumberFormat="1"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0" fontId="3" fillId="3" borderId="2" xfId="0" applyFont="1" applyFill="1" applyBorder="1" applyAlignment="1">
      <alignment horizontal="center" vertical="center"/>
    </xf>
    <xf numFmtId="14" fontId="3" fillId="3" borderId="2" xfId="0" applyNumberFormat="1" applyFont="1" applyFill="1" applyBorder="1" applyAlignment="1">
      <alignment horizontal="center" vertical="center"/>
    </xf>
    <xf numFmtId="49" fontId="3" fillId="0" borderId="0" xfId="0" applyNumberFormat="1" applyFont="1"/>
    <xf numFmtId="164" fontId="3" fillId="4" borderId="2" xfId="0" applyNumberFormat="1" applyFont="1" applyFill="1" applyBorder="1" applyAlignment="1" applyProtection="1">
      <alignment horizontal="center" vertical="center"/>
      <protection locked="0"/>
    </xf>
    <xf numFmtId="0" fontId="3" fillId="2" borderId="16" xfId="0" applyFont="1" applyFill="1" applyBorder="1"/>
    <xf numFmtId="49" fontId="3" fillId="2" borderId="16" xfId="0" applyNumberFormat="1" applyFont="1" applyFill="1" applyBorder="1" applyAlignment="1">
      <alignment horizontal="right"/>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6" xfId="0" applyFont="1" applyFill="1" applyBorder="1" applyAlignment="1">
      <alignment horizontal="right"/>
    </xf>
    <xf numFmtId="44" fontId="3" fillId="4" borderId="12" xfId="2" applyFont="1" applyFill="1" applyBorder="1" applyAlignment="1" applyProtection="1">
      <alignment horizontal="center" vertical="center"/>
      <protection locked="0"/>
    </xf>
    <xf numFmtId="44" fontId="3" fillId="4" borderId="13" xfId="2" applyFont="1" applyFill="1" applyBorder="1" applyAlignment="1" applyProtection="1">
      <alignment vertical="center"/>
      <protection locked="0"/>
    </xf>
    <xf numFmtId="165" fontId="4" fillId="5" borderId="0" xfId="2" applyNumberFormat="1" applyFont="1" applyFill="1" applyAlignment="1" applyProtection="1">
      <alignment horizontal="center"/>
      <protection hidden="1"/>
    </xf>
    <xf numFmtId="44" fontId="3" fillId="4" borderId="12" xfId="2" applyFont="1" applyFill="1" applyBorder="1" applyAlignment="1" applyProtection="1">
      <alignment vertical="center"/>
      <protection locked="0"/>
    </xf>
    <xf numFmtId="44" fontId="3" fillId="5" borderId="0" xfId="0" applyNumberFormat="1" applyFont="1" applyFill="1" applyAlignment="1">
      <alignment horizontal="center"/>
    </xf>
    <xf numFmtId="0" fontId="3" fillId="5" borderId="0" xfId="0" applyFont="1" applyFill="1" applyBorder="1" applyAlignment="1">
      <alignment horizontal="center"/>
    </xf>
    <xf numFmtId="44" fontId="3" fillId="2" borderId="14" xfId="2" applyFont="1" applyFill="1" applyBorder="1" applyAlignment="1" applyProtection="1">
      <alignment vertical="center"/>
    </xf>
    <xf numFmtId="44" fontId="3" fillId="2" borderId="15" xfId="2" applyFont="1" applyFill="1" applyBorder="1" applyAlignment="1" applyProtection="1">
      <alignment vertical="center"/>
    </xf>
    <xf numFmtId="44" fontId="3" fillId="5" borderId="0" xfId="0" applyNumberFormat="1" applyFont="1" applyFill="1" applyBorder="1" applyAlignment="1">
      <alignment horizontal="center"/>
    </xf>
    <xf numFmtId="0" fontId="7" fillId="0" borderId="0" xfId="0" applyFont="1"/>
    <xf numFmtId="0" fontId="3" fillId="3" borderId="8" xfId="0" applyFont="1" applyFill="1" applyBorder="1"/>
    <xf numFmtId="0" fontId="3" fillId="3" borderId="9" xfId="0" applyFont="1" applyFill="1" applyBorder="1"/>
    <xf numFmtId="0" fontId="3" fillId="3" borderId="10" xfId="0" applyFont="1" applyFill="1" applyBorder="1"/>
    <xf numFmtId="44" fontId="9" fillId="3" borderId="0" xfId="0" applyNumberFormat="1" applyFont="1" applyFill="1" applyBorder="1" applyAlignment="1">
      <alignment vertical="center"/>
    </xf>
    <xf numFmtId="0" fontId="3" fillId="4" borderId="4" xfId="0" applyFont="1" applyFill="1" applyBorder="1" applyAlignment="1" applyProtection="1">
      <protection locked="0"/>
    </xf>
    <xf numFmtId="0" fontId="3" fillId="4" borderId="5" xfId="0" applyFont="1" applyFill="1" applyBorder="1" applyAlignment="1" applyProtection="1">
      <protection locked="0"/>
    </xf>
    <xf numFmtId="0" fontId="3" fillId="4" borderId="3" xfId="0" applyFont="1" applyFill="1" applyBorder="1" applyAlignment="1" applyProtection="1">
      <alignment horizontal="left"/>
      <protection locked="0"/>
    </xf>
    <xf numFmtId="0" fontId="3" fillId="3" borderId="17" xfId="0" applyFont="1" applyFill="1" applyBorder="1"/>
    <xf numFmtId="0" fontId="3" fillId="3" borderId="18" xfId="0" applyFont="1" applyFill="1" applyBorder="1"/>
    <xf numFmtId="0" fontId="3" fillId="3" borderId="19" xfId="0" applyFont="1" applyFill="1" applyBorder="1"/>
    <xf numFmtId="0" fontId="3" fillId="2" borderId="1" xfId="0" applyFont="1" applyFill="1" applyBorder="1" applyAlignment="1">
      <alignment horizontal="left" vertical="center"/>
    </xf>
    <xf numFmtId="0" fontId="0" fillId="0" borderId="0" xfId="0" applyAlignment="1">
      <alignment vertical="center"/>
    </xf>
    <xf numFmtId="14" fontId="0" fillId="0" borderId="0" xfId="0" applyNumberFormat="1"/>
    <xf numFmtId="1" fontId="0" fillId="0" borderId="0" xfId="0" applyNumberFormat="1"/>
    <xf numFmtId="166" fontId="0" fillId="0" borderId="0" xfId="0" applyNumberFormat="1"/>
    <xf numFmtId="167" fontId="10" fillId="5" borderId="0" xfId="0" applyNumberFormat="1" applyFont="1" applyFill="1" applyAlignment="1">
      <alignment horizontal="center"/>
    </xf>
    <xf numFmtId="0" fontId="0" fillId="0" borderId="0" xfId="0" applyAlignment="1">
      <alignment horizontal="right"/>
    </xf>
    <xf numFmtId="0" fontId="0" fillId="0" borderId="21" xfId="0" applyBorder="1"/>
    <xf numFmtId="0" fontId="0" fillId="0" borderId="22" xfId="0" applyBorder="1"/>
    <xf numFmtId="1" fontId="0" fillId="0" borderId="0" xfId="0" applyNumberFormat="1" applyAlignment="1">
      <alignment horizontal="center"/>
    </xf>
    <xf numFmtId="2" fontId="3" fillId="5" borderId="0" xfId="0" applyNumberFormat="1" applyFont="1" applyFill="1" applyAlignment="1">
      <alignment horizontal="center"/>
    </xf>
    <xf numFmtId="0" fontId="0" fillId="0" borderId="0" xfId="0" applyNumberFormat="1"/>
    <xf numFmtId="0" fontId="14" fillId="0" borderId="0" xfId="0" applyFont="1" applyAlignment="1">
      <alignment vertical="center"/>
    </xf>
    <xf numFmtId="168" fontId="3" fillId="3" borderId="2" xfId="0" applyNumberFormat="1" applyFont="1" applyFill="1" applyBorder="1" applyAlignment="1">
      <alignment horizontal="center" vertical="center"/>
    </xf>
    <xf numFmtId="168" fontId="5" fillId="3" borderId="2" xfId="0" applyNumberFormat="1" applyFont="1" applyFill="1" applyBorder="1" applyAlignment="1">
      <alignment horizontal="center" vertical="center"/>
    </xf>
    <xf numFmtId="0" fontId="0" fillId="0" borderId="0" xfId="0" applyNumberFormat="1" applyFill="1"/>
    <xf numFmtId="0" fontId="8" fillId="0" borderId="0" xfId="0" applyFont="1"/>
    <xf numFmtId="0" fontId="3" fillId="0" borderId="0" xfId="0" applyFont="1" applyAlignment="1">
      <alignment horizontal="left" vertical="top" wrapText="1"/>
    </xf>
    <xf numFmtId="0" fontId="3" fillId="0" borderId="0" xfId="0" applyFont="1" applyAlignment="1">
      <alignment vertical="top"/>
    </xf>
    <xf numFmtId="2" fontId="0" fillId="6" borderId="0" xfId="0" applyNumberFormat="1" applyFill="1"/>
    <xf numFmtId="2" fontId="14" fillId="6" borderId="0" xfId="0" applyNumberFormat="1" applyFont="1" applyFill="1" applyAlignment="1">
      <alignment vertical="center"/>
    </xf>
    <xf numFmtId="168" fontId="0" fillId="6" borderId="0" xfId="0" applyNumberFormat="1" applyFill="1"/>
    <xf numFmtId="164" fontId="0" fillId="6" borderId="0" xfId="0" applyNumberFormat="1" applyFill="1"/>
    <xf numFmtId="0" fontId="0" fillId="6" borderId="0" xfId="0" applyFill="1"/>
    <xf numFmtId="168" fontId="0" fillId="6" borderId="0" xfId="0" applyNumberFormat="1" applyFill="1" applyBorder="1" applyAlignment="1">
      <alignment horizontal="center"/>
    </xf>
    <xf numFmtId="0" fontId="0" fillId="0" borderId="0" xfId="0" applyAlignment="1">
      <alignment horizontal="left" vertical="center" wrapText="1"/>
    </xf>
    <xf numFmtId="0" fontId="0" fillId="0" borderId="0" xfId="0" applyAlignment="1">
      <alignment horizontal="left" wrapText="1"/>
    </xf>
    <xf numFmtId="0" fontId="6" fillId="5" borderId="6" xfId="0" applyFont="1" applyFill="1" applyBorder="1" applyAlignment="1">
      <alignment horizontal="center" vertical="center" wrapText="1"/>
    </xf>
    <xf numFmtId="0" fontId="11" fillId="0" borderId="20" xfId="0" applyFont="1" applyBorder="1" applyAlignment="1">
      <alignment horizontal="center" wrapText="1"/>
    </xf>
    <xf numFmtId="0" fontId="11" fillId="0" borderId="21" xfId="0" applyFont="1" applyBorder="1" applyAlignment="1">
      <alignment horizontal="center" wrapText="1"/>
    </xf>
    <xf numFmtId="0" fontId="3" fillId="2" borderId="23" xfId="0" applyFont="1" applyFill="1" applyBorder="1" applyAlignment="1">
      <alignment horizontal="left" vertical="center"/>
    </xf>
    <xf numFmtId="0" fontId="3" fillId="2" borderId="24" xfId="0" applyFont="1" applyFill="1" applyBorder="1" applyAlignment="1">
      <alignment horizontal="left" vertical="center"/>
    </xf>
    <xf numFmtId="0" fontId="3" fillId="2" borderId="25" xfId="0" applyFont="1" applyFill="1" applyBorder="1" applyAlignment="1">
      <alignment horizontal="left" vertical="center"/>
    </xf>
    <xf numFmtId="0" fontId="13" fillId="3" borderId="6" xfId="0" applyFont="1" applyFill="1" applyBorder="1" applyAlignment="1" applyProtection="1">
      <alignment horizontal="center"/>
      <protection hidden="1"/>
    </xf>
    <xf numFmtId="0" fontId="13" fillId="3" borderId="0" xfId="0" applyFont="1" applyFill="1" applyBorder="1" applyAlignment="1" applyProtection="1">
      <alignment horizontal="center"/>
      <protection hidden="1"/>
    </xf>
    <xf numFmtId="0" fontId="13" fillId="3" borderId="7" xfId="0" applyFont="1" applyFill="1" applyBorder="1" applyAlignment="1" applyProtection="1">
      <alignment horizontal="center"/>
      <protection hidden="1"/>
    </xf>
    <xf numFmtId="0" fontId="12" fillId="3" borderId="6" xfId="0" applyFont="1" applyFill="1" applyBorder="1" applyAlignment="1" applyProtection="1">
      <alignment horizontal="center" vertical="center"/>
      <protection hidden="1"/>
    </xf>
    <xf numFmtId="0" fontId="12" fillId="3" borderId="0" xfId="0" applyFont="1" applyFill="1" applyBorder="1" applyAlignment="1" applyProtection="1">
      <alignment horizontal="center" vertical="center"/>
      <protection hidden="1"/>
    </xf>
    <xf numFmtId="0" fontId="12" fillId="3" borderId="7" xfId="0" applyFont="1" applyFill="1" applyBorder="1" applyAlignment="1" applyProtection="1">
      <alignment horizontal="center" vertical="center"/>
      <protection hidden="1"/>
    </xf>
    <xf numFmtId="0" fontId="8" fillId="0" borderId="0" xfId="0" applyFont="1" applyAlignment="1">
      <alignment horizontal="left" vertical="top" wrapText="1"/>
    </xf>
    <xf numFmtId="0" fontId="3"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applyAlignment="1">
      <alignment horizontal="left" vertical="top" wrapText="1"/>
    </xf>
    <xf numFmtId="2" fontId="0" fillId="7" borderId="0" xfId="0" applyNumberFormat="1" applyFill="1"/>
  </cellXfs>
  <cellStyles count="3">
    <cellStyle name="Standard" xfId="0" builtinId="0"/>
    <cellStyle name="Standard 2" xfId="1" xr:uid="{C0E4DC50-27FC-4184-9938-F370D5DE6616}"/>
    <cellStyle name="Währung" xfId="2" builtinId="4"/>
  </cellStyles>
  <dxfs count="1">
    <dxf>
      <font>
        <b/>
        <i/>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C5D9D-71AE-4D16-A6CE-48D150F32767}">
  <dimension ref="B2:M27"/>
  <sheetViews>
    <sheetView workbookViewId="0">
      <selection activeCell="B1" sqref="B1"/>
    </sheetView>
  </sheetViews>
  <sheetFormatPr baseColWidth="10" defaultRowHeight="14.25" x14ac:dyDescent="0.2"/>
  <cols>
    <col min="1" max="1" width="7.375" customWidth="1"/>
  </cols>
  <sheetData>
    <row r="2" spans="2:13" x14ac:dyDescent="0.2">
      <c r="B2" t="s">
        <v>51</v>
      </c>
    </row>
    <row r="4" spans="2:13" x14ac:dyDescent="0.2">
      <c r="B4" t="s">
        <v>59</v>
      </c>
    </row>
    <row r="5" spans="2:13" x14ac:dyDescent="0.2">
      <c r="B5" t="s">
        <v>41</v>
      </c>
    </row>
    <row r="6" spans="2:13" x14ac:dyDescent="0.2">
      <c r="B6" t="s">
        <v>40</v>
      </c>
    </row>
    <row r="7" spans="2:13" x14ac:dyDescent="0.2">
      <c r="B7" t="s">
        <v>42</v>
      </c>
    </row>
    <row r="8" spans="2:13" x14ac:dyDescent="0.2">
      <c r="B8" t="s">
        <v>52</v>
      </c>
    </row>
    <row r="9" spans="2:13" s="52" customFormat="1" ht="57.75" customHeight="1" x14ac:dyDescent="0.2">
      <c r="B9" s="76" t="s">
        <v>61</v>
      </c>
      <c r="C9" s="76"/>
      <c r="D9" s="76"/>
      <c r="E9" s="76"/>
      <c r="F9" s="76"/>
      <c r="G9" s="76"/>
      <c r="H9" s="76"/>
      <c r="I9" s="76"/>
      <c r="J9" s="76"/>
      <c r="K9" s="76"/>
      <c r="L9" s="76"/>
      <c r="M9" s="76"/>
    </row>
    <row r="10" spans="2:13" x14ac:dyDescent="0.2">
      <c r="B10" t="s">
        <v>62</v>
      </c>
    </row>
    <row r="12" spans="2:13" x14ac:dyDescent="0.2">
      <c r="B12" s="77" t="s">
        <v>56</v>
      </c>
      <c r="C12" s="77"/>
      <c r="D12" s="77"/>
      <c r="E12" s="77"/>
      <c r="F12" s="77"/>
      <c r="G12" s="77"/>
      <c r="H12" s="77"/>
      <c r="I12" s="77"/>
      <c r="J12" s="77"/>
      <c r="K12" s="77"/>
      <c r="L12" s="77"/>
    </row>
    <row r="13" spans="2:13" x14ac:dyDescent="0.2">
      <c r="B13" s="77"/>
      <c r="C13" s="77"/>
      <c r="D13" s="77"/>
      <c r="E13" s="77"/>
      <c r="F13" s="77"/>
      <c r="G13" s="77"/>
      <c r="H13" s="77"/>
      <c r="I13" s="77"/>
      <c r="J13" s="77"/>
      <c r="K13" s="77"/>
      <c r="L13" s="77"/>
    </row>
    <row r="15" spans="2:13" x14ac:dyDescent="0.2">
      <c r="B15" t="s">
        <v>60</v>
      </c>
    </row>
    <row r="17" spans="2:12" x14ac:dyDescent="0.2">
      <c r="B17" t="s">
        <v>44</v>
      </c>
    </row>
    <row r="19" spans="2:12" x14ac:dyDescent="0.2">
      <c r="B19" t="s">
        <v>43</v>
      </c>
    </row>
    <row r="21" spans="2:12" x14ac:dyDescent="0.2">
      <c r="B21" t="s">
        <v>45</v>
      </c>
    </row>
    <row r="23" spans="2:12" x14ac:dyDescent="0.2">
      <c r="B23" s="77" t="s">
        <v>46</v>
      </c>
      <c r="C23" s="77"/>
      <c r="D23" s="77"/>
      <c r="E23" s="77"/>
      <c r="F23" s="77"/>
      <c r="G23" s="77"/>
      <c r="H23" s="77"/>
      <c r="I23" s="77"/>
      <c r="J23" s="77"/>
      <c r="K23" s="77"/>
      <c r="L23" s="77"/>
    </row>
    <row r="24" spans="2:12" x14ac:dyDescent="0.2">
      <c r="B24" s="77"/>
      <c r="C24" s="77"/>
      <c r="D24" s="77"/>
      <c r="E24" s="77"/>
      <c r="F24" s="77"/>
      <c r="G24" s="77"/>
      <c r="H24" s="77"/>
      <c r="I24" s="77"/>
      <c r="J24" s="77"/>
      <c r="K24" s="77"/>
      <c r="L24" s="77"/>
    </row>
    <row r="26" spans="2:12" x14ac:dyDescent="0.2">
      <c r="B26" t="s">
        <v>63</v>
      </c>
    </row>
    <row r="27" spans="2:12" x14ac:dyDescent="0.2">
      <c r="B27" t="s">
        <v>57</v>
      </c>
    </row>
  </sheetData>
  <sheetProtection algorithmName="SHA-512" hashValue="hUr1tA+O6JWXnt/AgZ8XAQq7gav04Fbx4xPkrnBHGHbvHgTiURbwKscjHHSXkleOg0lrJswf+H34Djm2hKVVvw==" saltValue="iSd6/zbPN1ZUqDfRePrR1w==" spinCount="100000" sheet="1" objects="1" scenarios="1"/>
  <mergeCells count="3">
    <mergeCell ref="B9:M9"/>
    <mergeCell ref="B12:L13"/>
    <mergeCell ref="B23:L2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0A435-C105-4B25-BC86-08DA6B33823B}">
  <sheetPr>
    <tabColor theme="9" tint="0.39997558519241921"/>
    <pageSetUpPr fitToPage="1"/>
  </sheetPr>
  <dimension ref="A1:L34"/>
  <sheetViews>
    <sheetView tabSelected="1" topLeftCell="B1" zoomScale="77" zoomScaleNormal="77" workbookViewId="0">
      <selection activeCell="C6" sqref="C6"/>
    </sheetView>
  </sheetViews>
  <sheetFormatPr baseColWidth="10" defaultRowHeight="14.25" outlineLevelCol="1" x14ac:dyDescent="0.2"/>
  <cols>
    <col min="1" max="1" width="4.375" customWidth="1"/>
    <col min="2" max="2" width="61.125" customWidth="1"/>
    <col min="3" max="4" width="18" customWidth="1"/>
    <col min="5" max="5" width="17.25" customWidth="1"/>
    <col min="7" max="7" width="17.75" style="4" customWidth="1"/>
    <col min="9" max="9" width="16.375" hidden="1" customWidth="1" outlineLevel="1"/>
    <col min="10" max="10" width="11" hidden="1" customWidth="1" outlineLevel="1"/>
    <col min="11" max="11" width="9.5" hidden="1" customWidth="1" outlineLevel="1"/>
    <col min="12" max="12" width="11" collapsed="1"/>
  </cols>
  <sheetData>
    <row r="1" spans="1:11" ht="18.75" thickBot="1" x14ac:dyDescent="0.45">
      <c r="A1" s="5"/>
      <c r="B1" s="6" t="s">
        <v>53</v>
      </c>
      <c r="C1" s="5"/>
      <c r="D1" s="5"/>
      <c r="E1" s="5"/>
      <c r="F1" s="5"/>
      <c r="G1" s="7"/>
    </row>
    <row r="2" spans="1:11" ht="18" thickTop="1" thickBot="1" x14ac:dyDescent="0.35">
      <c r="A2" s="5"/>
      <c r="B2" s="5" t="s">
        <v>58</v>
      </c>
      <c r="C2" s="47"/>
      <c r="D2" s="45"/>
      <c r="E2" s="45"/>
      <c r="F2" s="46"/>
      <c r="G2" s="8" t="s">
        <v>17</v>
      </c>
      <c r="I2" s="62" t="b">
        <f>ISNUMBER(G5)</f>
        <v>1</v>
      </c>
      <c r="J2" s="62" t="str">
        <f>IF(I2=FALSE,"OK","NICHT")</f>
        <v>NICHT</v>
      </c>
    </row>
    <row r="3" spans="1:11" ht="9.9499999999999993" customHeight="1" x14ac:dyDescent="0.3">
      <c r="A3" s="5"/>
      <c r="B3" s="5"/>
      <c r="C3" s="48"/>
      <c r="D3" s="49"/>
      <c r="E3" s="49"/>
      <c r="F3" s="50"/>
      <c r="G3" s="8"/>
      <c r="K3" s="79" t="s">
        <v>54</v>
      </c>
    </row>
    <row r="4" spans="1:11" ht="16.5" customHeight="1" x14ac:dyDescent="0.35">
      <c r="A4" s="5"/>
      <c r="B4" s="5" t="s">
        <v>1</v>
      </c>
      <c r="C4" s="84" t="str">
        <f>IF(I2=TRUE," ","Hinweis, hier gibt es einen Fehler bei der Eingabe der Daten")</f>
        <v xml:space="preserve"> </v>
      </c>
      <c r="D4" s="85"/>
      <c r="E4" s="85"/>
      <c r="F4" s="86"/>
      <c r="G4" s="8" t="s">
        <v>0</v>
      </c>
      <c r="I4" s="54"/>
      <c r="J4" s="60"/>
      <c r="K4" s="80"/>
    </row>
    <row r="5" spans="1:11" ht="15.75" customHeight="1" thickBot="1" x14ac:dyDescent="0.35">
      <c r="A5" s="5"/>
      <c r="B5" s="5" t="s">
        <v>5</v>
      </c>
      <c r="C5" s="9" t="s">
        <v>33</v>
      </c>
      <c r="D5" s="10"/>
      <c r="E5" s="10" t="s">
        <v>34</v>
      </c>
      <c r="F5" s="11"/>
      <c r="G5" s="61">
        <f>I9</f>
        <v>1.3</v>
      </c>
      <c r="I5" s="53"/>
      <c r="J5" s="57"/>
      <c r="K5" s="80"/>
    </row>
    <row r="6" spans="1:11" ht="18" thickTop="1" thickBot="1" x14ac:dyDescent="0.35">
      <c r="A6" s="5"/>
      <c r="B6" s="12" t="s">
        <v>2</v>
      </c>
      <c r="C6" s="13">
        <v>45779</v>
      </c>
      <c r="D6" s="14" t="s">
        <v>3</v>
      </c>
      <c r="E6" s="15">
        <v>45818</v>
      </c>
      <c r="F6" s="16"/>
      <c r="G6" s="8" t="s">
        <v>31</v>
      </c>
      <c r="K6" s="58">
        <v>1</v>
      </c>
    </row>
    <row r="7" spans="1:11" ht="18" thickTop="1" thickBot="1" x14ac:dyDescent="0.35">
      <c r="A7" s="5"/>
      <c r="B7" s="5"/>
      <c r="C7" s="18"/>
      <c r="D7" s="19" t="s">
        <v>10</v>
      </c>
      <c r="E7" s="19"/>
      <c r="F7" s="16"/>
      <c r="G7" s="61">
        <f>I11</f>
        <v>15.789473684210527</v>
      </c>
      <c r="K7" s="58">
        <v>2</v>
      </c>
    </row>
    <row r="8" spans="1:11" ht="18" thickTop="1" thickBot="1" x14ac:dyDescent="0.35">
      <c r="A8" s="5"/>
      <c r="B8" s="5" t="s">
        <v>4</v>
      </c>
      <c r="C8" s="20">
        <v>20</v>
      </c>
      <c r="D8" s="21">
        <v>5</v>
      </c>
      <c r="E8" s="22" t="s">
        <v>11</v>
      </c>
      <c r="F8" s="16"/>
      <c r="G8" s="8"/>
      <c r="I8" s="1"/>
      <c r="J8" s="1"/>
      <c r="K8" s="58">
        <v>3</v>
      </c>
    </row>
    <row r="9" spans="1:11" ht="17.25" thickTop="1" x14ac:dyDescent="0.3">
      <c r="A9" s="5"/>
      <c r="B9" s="5"/>
      <c r="C9" s="18"/>
      <c r="D9" s="19"/>
      <c r="E9" s="19"/>
      <c r="F9" s="16"/>
      <c r="G9" s="8" t="s">
        <v>0</v>
      </c>
      <c r="I9" s="94">
        <f>DATEDIF(C6,E6,"M")+IF(DAY(E6)=DAY(C6)-1,1,0)+(IF(DAY(E6)&gt;=DAY(C6),DAY(E6)-DAY(C6)+1,IF(DAY(E6)=DAY(C6)-1,0,DAY(E6)+DAY(DATE(YEAR(E6),MONTH(E6),0))-DAY(C6)+1)))/IF(DAY(C6)&gt;=DAY(C6),DAY(DATE(YEAR(E6),MONTH(E6)+1,0)),DAY(DATE(YEAR(E6),MONTH(E6),0)))</f>
        <v>1.3</v>
      </c>
      <c r="K9" s="58">
        <v>4</v>
      </c>
    </row>
    <row r="10" spans="1:11" ht="18" thickBot="1" x14ac:dyDescent="0.4">
      <c r="A10" s="5"/>
      <c r="B10" s="5" t="s">
        <v>39</v>
      </c>
      <c r="C10" s="18" t="s">
        <v>33</v>
      </c>
      <c r="D10" s="19"/>
      <c r="E10" s="19" t="s">
        <v>38</v>
      </c>
      <c r="F10" s="16"/>
      <c r="G10" s="56">
        <f>I13</f>
        <v>1.3333333333333333</v>
      </c>
      <c r="I10" s="70">
        <f>DATEDIF(C6,E6+1,"M") + MAX(0,E6 - DATE(YEAR(C6),MONTH(C6)+DATEDIF(C6,E6+1,"M"),DAY(C6)))/(DATE(YEAR(C6),MONTH(C6)+DATEDIF(C6,E6+1,"M")+1,DAY(C6))- DATE(YEAR(C6),MONTH(C6)+DATEDIF(C6,E6+1,"M"),DAY(C6)))</f>
        <v>1.2666666666666666</v>
      </c>
      <c r="J10" s="53"/>
      <c r="K10" s="58">
        <v>5</v>
      </c>
    </row>
    <row r="11" spans="1:11" ht="18" thickTop="1" thickBot="1" x14ac:dyDescent="0.35">
      <c r="A11" s="5"/>
      <c r="B11" s="12" t="s">
        <v>6</v>
      </c>
      <c r="C11" s="23">
        <f>C6</f>
        <v>45779</v>
      </c>
      <c r="D11" s="14" t="s">
        <v>3</v>
      </c>
      <c r="E11" s="15">
        <v>45820</v>
      </c>
      <c r="F11" s="16"/>
      <c r="G11" s="17" t="s">
        <v>47</v>
      </c>
      <c r="I11" s="71">
        <f>C8/I10</f>
        <v>15.789473684210527</v>
      </c>
      <c r="J11" s="1"/>
      <c r="K11" s="58">
        <v>6</v>
      </c>
    </row>
    <row r="12" spans="1:11" ht="18" thickTop="1" thickBot="1" x14ac:dyDescent="0.35">
      <c r="A12" s="5"/>
      <c r="B12" s="5" t="s">
        <v>14</v>
      </c>
      <c r="C12" s="64">
        <f>IF(AND(C11=C6,E11=E6),C8,I17)</f>
        <v>15.384615384615383</v>
      </c>
      <c r="D12" s="87" t="str">
        <f>IF(E11&lt;C6,"Hinweis,das Dienstende liegt vor dem Dienstbeginn"," ")</f>
        <v xml:space="preserve"> </v>
      </c>
      <c r="E12" s="88"/>
      <c r="F12" s="89"/>
      <c r="G12" s="17">
        <f>I29</f>
        <v>1</v>
      </c>
      <c r="I12" s="63"/>
      <c r="J12" s="54"/>
      <c r="K12" s="59">
        <v>7</v>
      </c>
    </row>
    <row r="13" spans="1:11" ht="17.25" thickTop="1" x14ac:dyDescent="0.3">
      <c r="A13" s="5"/>
      <c r="B13" s="5" t="s">
        <v>16</v>
      </c>
      <c r="C13" s="18"/>
      <c r="D13" s="19"/>
      <c r="E13" s="19"/>
      <c r="F13" s="16"/>
      <c r="G13" s="8" t="s">
        <v>32</v>
      </c>
      <c r="I13" s="71">
        <f>DATEDIF(C6,E11+1,"M") + MAX(0,E11 - DATE(YEAR(C6),MONTH(C6)+DATEDIF(C6,E11+1,"M"),DAY(C6)))/(DATE(YEAR(C6),MONTH(C6)+DATEDIF(C6,E11+1,"M")+1,DAY(C6))- DATE(YEAR(C6),MONTH(C6)+DATEDIF(C6,E11+1,"M"),DAY(C6)))</f>
        <v>1.3333333333333333</v>
      </c>
    </row>
    <row r="14" spans="1:11" ht="17.25" thickBot="1" x14ac:dyDescent="0.35">
      <c r="A14" s="5"/>
      <c r="B14" s="5"/>
      <c r="C14" s="18" t="s">
        <v>35</v>
      </c>
      <c r="D14" s="19"/>
      <c r="E14" s="19"/>
      <c r="F14" s="16"/>
      <c r="G14" s="8">
        <f>G7*G12</f>
        <v>15.789473684210527</v>
      </c>
      <c r="I14" s="55"/>
      <c r="J14" s="1"/>
    </row>
    <row r="15" spans="1:11" ht="20.25" thickTop="1" thickBot="1" x14ac:dyDescent="0.35">
      <c r="A15" s="5"/>
      <c r="B15" s="24" t="s">
        <v>12</v>
      </c>
      <c r="C15" s="25">
        <v>2</v>
      </c>
      <c r="D15" s="19"/>
      <c r="E15" s="22" t="s">
        <v>13</v>
      </c>
      <c r="F15" s="65">
        <f>IF(I21&lt;0,0,(IF(OR(J22&lt;0.5,J22&gt;=1),J19,(ROUNDUP(J19,0)))))</f>
        <v>13.384615384615383</v>
      </c>
      <c r="G15" s="8"/>
      <c r="I15" s="74">
        <f>C8/G5</f>
        <v>15.384615384615383</v>
      </c>
    </row>
    <row r="16" spans="1:11" ht="9.9499999999999993" customHeight="1" thickTop="1" thickBot="1" x14ac:dyDescent="0.35">
      <c r="A16" s="5"/>
      <c r="B16" s="5"/>
      <c r="C16" s="18"/>
      <c r="D16" s="19"/>
      <c r="E16" s="19"/>
      <c r="F16" s="16"/>
      <c r="G16" s="8"/>
    </row>
    <row r="17" spans="1:11" ht="18.95" customHeight="1" thickTop="1" thickBot="1" x14ac:dyDescent="0.35">
      <c r="A17" s="26"/>
      <c r="B17" s="51"/>
      <c r="C17" s="81" t="s">
        <v>37</v>
      </c>
      <c r="D17" s="82"/>
      <c r="E17" s="83"/>
      <c r="F17" s="16"/>
      <c r="G17" s="8"/>
      <c r="I17" s="74">
        <f>G12*I15</f>
        <v>15.384615384615383</v>
      </c>
    </row>
    <row r="18" spans="1:11" ht="18.95" customHeight="1" thickBot="1" x14ac:dyDescent="0.35">
      <c r="A18" s="27" t="s">
        <v>24</v>
      </c>
      <c r="B18" s="51" t="s">
        <v>26</v>
      </c>
      <c r="C18" s="28">
        <v>1</v>
      </c>
      <c r="D18" s="29">
        <v>2</v>
      </c>
      <c r="E18" s="29">
        <v>3</v>
      </c>
      <c r="F18" s="16"/>
      <c r="G18" s="8" t="s">
        <v>9</v>
      </c>
    </row>
    <row r="19" spans="1:11" ht="18.95" customHeight="1" thickBot="1" x14ac:dyDescent="0.45">
      <c r="A19" s="30" t="s">
        <v>19</v>
      </c>
      <c r="B19" s="51" t="s">
        <v>7</v>
      </c>
      <c r="C19" s="31">
        <v>330</v>
      </c>
      <c r="D19" s="32">
        <v>330</v>
      </c>
      <c r="E19" s="32">
        <v>330</v>
      </c>
      <c r="F19" s="16"/>
      <c r="G19" s="33">
        <f>(C26+D26+E26)/I28</f>
        <v>17.76923076923077</v>
      </c>
      <c r="I19" s="54"/>
      <c r="J19" s="75">
        <f>C12-C15</f>
        <v>13.384615384615383</v>
      </c>
    </row>
    <row r="20" spans="1:11" ht="18.95" customHeight="1" thickBot="1" x14ac:dyDescent="0.45">
      <c r="A20" s="30" t="s">
        <v>20</v>
      </c>
      <c r="B20" s="51" t="s">
        <v>27</v>
      </c>
      <c r="C20" s="31">
        <v>20</v>
      </c>
      <c r="D20" s="32">
        <v>20</v>
      </c>
      <c r="E20" s="32">
        <v>20</v>
      </c>
      <c r="F20" s="16"/>
      <c r="G20" s="33"/>
      <c r="I20" s="54"/>
    </row>
    <row r="21" spans="1:11" ht="18.95" customHeight="1" thickBot="1" x14ac:dyDescent="0.35">
      <c r="A21" s="30" t="s">
        <v>21</v>
      </c>
      <c r="B21" s="51" t="s">
        <v>28</v>
      </c>
      <c r="C21" s="34"/>
      <c r="D21" s="32"/>
      <c r="E21" s="32"/>
      <c r="F21" s="16"/>
      <c r="G21" s="78" t="s">
        <v>36</v>
      </c>
      <c r="I21" s="72">
        <f>I17-C15</f>
        <v>13.384615384615383</v>
      </c>
      <c r="J21" s="73">
        <f>INT(I21)</f>
        <v>13</v>
      </c>
    </row>
    <row r="22" spans="1:11" ht="18.95" customHeight="1" thickBot="1" x14ac:dyDescent="0.35">
      <c r="A22" s="30" t="s">
        <v>22</v>
      </c>
      <c r="B22" s="51" t="s">
        <v>29</v>
      </c>
      <c r="C22" s="34"/>
      <c r="D22" s="32"/>
      <c r="E22" s="32"/>
      <c r="F22" s="16"/>
      <c r="G22" s="78"/>
      <c r="J22" s="72">
        <f>I21-J21</f>
        <v>0.38461538461538325</v>
      </c>
    </row>
    <row r="23" spans="1:11" ht="18.95" customHeight="1" thickBot="1" x14ac:dyDescent="0.35">
      <c r="A23" s="30" t="s">
        <v>23</v>
      </c>
      <c r="B23" s="51" t="s">
        <v>30</v>
      </c>
      <c r="C23" s="34"/>
      <c r="D23" s="32"/>
      <c r="E23" s="32"/>
      <c r="F23" s="16"/>
      <c r="G23" s="78"/>
      <c r="H23" s="3"/>
      <c r="J23" s="2"/>
    </row>
    <row r="24" spans="1:11" ht="18.95" customHeight="1" thickBot="1" x14ac:dyDescent="0.35">
      <c r="A24" s="27" t="s">
        <v>25</v>
      </c>
      <c r="B24" s="51" t="s">
        <v>18</v>
      </c>
      <c r="C24" s="34">
        <v>35</v>
      </c>
      <c r="D24" s="32">
        <v>35</v>
      </c>
      <c r="E24" s="32">
        <v>35</v>
      </c>
      <c r="F24" s="16"/>
      <c r="G24" s="35">
        <f>ROUND(G19,2)</f>
        <v>17.77</v>
      </c>
      <c r="H24" s="3"/>
      <c r="I24" s="2">
        <f>2*G24</f>
        <v>35.54</v>
      </c>
      <c r="J24" s="53"/>
    </row>
    <row r="25" spans="1:11" ht="18.95" customHeight="1" thickBot="1" x14ac:dyDescent="0.35">
      <c r="A25" s="5"/>
      <c r="B25" s="51"/>
      <c r="C25" s="34"/>
      <c r="D25" s="32"/>
      <c r="E25" s="32"/>
      <c r="F25" s="16"/>
      <c r="G25" s="36"/>
      <c r="H25" s="3"/>
      <c r="I25" s="2">
        <f>2.5*G24</f>
        <v>44.424999999999997</v>
      </c>
    </row>
    <row r="26" spans="1:11" ht="18.95" customHeight="1" thickBot="1" x14ac:dyDescent="0.35">
      <c r="A26" s="5"/>
      <c r="B26" s="51" t="s">
        <v>8</v>
      </c>
      <c r="C26" s="37">
        <f>SUM(C19:C25)</f>
        <v>385</v>
      </c>
      <c r="D26" s="38">
        <f t="shared" ref="D26:E26" si="0">SUM(D19:D25)</f>
        <v>385</v>
      </c>
      <c r="E26" s="38">
        <f t="shared" si="0"/>
        <v>385</v>
      </c>
      <c r="F26" s="16"/>
      <c r="G26" s="39"/>
      <c r="H26" s="3"/>
      <c r="I26" s="2">
        <f>F15*G24</f>
        <v>237.84461538461537</v>
      </c>
      <c r="J26" s="53"/>
    </row>
    <row r="27" spans="1:11" ht="9.9499999999999993" customHeight="1" thickTop="1" x14ac:dyDescent="0.3">
      <c r="A27" s="5"/>
      <c r="B27" s="5"/>
      <c r="C27" s="18"/>
      <c r="D27" s="19"/>
      <c r="E27" s="19"/>
      <c r="F27" s="16"/>
      <c r="G27" s="8"/>
    </row>
    <row r="28" spans="1:11" ht="23.25" x14ac:dyDescent="0.3">
      <c r="A28" s="5"/>
      <c r="B28" s="40" t="s">
        <v>15</v>
      </c>
      <c r="C28" s="18"/>
      <c r="D28" s="44">
        <f>F15*G24</f>
        <v>237.84461538461537</v>
      </c>
      <c r="E28" s="19"/>
      <c r="F28" s="16"/>
      <c r="G28" s="8"/>
      <c r="I28">
        <f>D8*13</f>
        <v>65</v>
      </c>
      <c r="J28" t="s">
        <v>55</v>
      </c>
    </row>
    <row r="29" spans="1:11" ht="17.25" thickBot="1" x14ac:dyDescent="0.35">
      <c r="A29" s="5"/>
      <c r="B29" s="5"/>
      <c r="C29" s="41"/>
      <c r="D29" s="42"/>
      <c r="E29" s="42"/>
      <c r="F29" s="43"/>
      <c r="G29" s="8"/>
      <c r="I29" s="70">
        <f>DATEDIF(C6,E11+1,"M")</f>
        <v>1</v>
      </c>
      <c r="K29" s="66"/>
    </row>
    <row r="30" spans="1:11" ht="15" thickTop="1" x14ac:dyDescent="0.2"/>
    <row r="31" spans="1:11" x14ac:dyDescent="0.2">
      <c r="J31" s="1"/>
      <c r="K31" s="1"/>
    </row>
    <row r="32" spans="1:11" x14ac:dyDescent="0.2">
      <c r="I32" s="62"/>
    </row>
    <row r="34" spans="9:9" x14ac:dyDescent="0.2">
      <c r="I34" s="63"/>
    </row>
  </sheetData>
  <sheetProtection algorithmName="SHA-512" hashValue="DFHYeSTfc4lmJrj+UgwuE9pOBXmcPsDvwIwRZ7VruIVylYccAVZqcKzd6ftincLzxoyMOluB4AbC1kNbhTtC7A==" saltValue="l2DhSq2KzDdDGTnB9xqluw==" spinCount="100000" sheet="1" objects="1" scenarios="1"/>
  <mergeCells count="5">
    <mergeCell ref="G21:G23"/>
    <mergeCell ref="K3:K5"/>
    <mergeCell ref="C17:E17"/>
    <mergeCell ref="C4:F4"/>
    <mergeCell ref="D12:F12"/>
  </mergeCells>
  <conditionalFormatting sqref="C4">
    <cfRule type="expression" dxfId="0" priority="1">
      <formula>(I2=TRUE)</formula>
    </cfRule>
  </conditionalFormatting>
  <dataValidations count="1">
    <dataValidation type="list" allowBlank="1" showInputMessage="1" showErrorMessage="1" sqref="D8" xr:uid="{CC04A551-DFD5-465D-B793-DA12186AEE1A}">
      <formula1>$K$6:$K$12</formula1>
    </dataValidation>
  </dataValidations>
  <printOptions horizontalCentered="1"/>
  <pageMargins left="0.70866141732283472" right="0.51181102362204722" top="0.78740157480314965" bottom="0.78740157480314965" header="0.31496062992125984" footer="0.31496062992125984"/>
  <pageSetup paperSize="9" scale="83" orientation="landscape" horizontalDpi="0" verticalDpi="0" r:id="rId1"/>
  <headerFooter>
    <oddHeader>&amp;A</oddHeader>
    <oddFooter>&amp;L©™&amp;R&amp;D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75AD8-CE68-448B-AF08-0F5A1D976E22}">
  <sheetPr>
    <pageSetUpPr fitToPage="1"/>
  </sheetPr>
  <dimension ref="A1:M28"/>
  <sheetViews>
    <sheetView showGridLines="0" topLeftCell="A7" workbookViewId="0">
      <selection activeCell="A16" sqref="A16:L17"/>
    </sheetView>
  </sheetViews>
  <sheetFormatPr baseColWidth="10" defaultRowHeight="14.25" x14ac:dyDescent="0.2"/>
  <cols>
    <col min="1" max="1" width="10.375" customWidth="1"/>
  </cols>
  <sheetData>
    <row r="1" spans="1:13" ht="16.5" x14ac:dyDescent="0.3">
      <c r="A1" s="5"/>
      <c r="B1" s="5"/>
      <c r="C1" s="5"/>
      <c r="D1" s="5"/>
      <c r="E1" s="5"/>
      <c r="F1" s="5"/>
      <c r="G1" s="5"/>
      <c r="H1" s="5"/>
      <c r="I1" s="5"/>
      <c r="J1" s="5"/>
      <c r="K1" s="5"/>
      <c r="L1" s="5"/>
      <c r="M1" s="12" t="s">
        <v>70</v>
      </c>
    </row>
    <row r="2" spans="1:13" ht="19.5" customHeight="1" x14ac:dyDescent="0.2">
      <c r="A2" s="92" t="s">
        <v>71</v>
      </c>
      <c r="B2" s="92"/>
      <c r="C2" s="92"/>
      <c r="D2" s="92"/>
      <c r="E2" s="92"/>
      <c r="F2" s="92"/>
      <c r="G2" s="92"/>
      <c r="H2" s="92"/>
      <c r="I2" s="92"/>
      <c r="J2" s="92"/>
      <c r="K2" s="92"/>
      <c r="L2" s="92"/>
      <c r="M2" s="92"/>
    </row>
    <row r="3" spans="1:13" ht="17.25" customHeight="1" x14ac:dyDescent="0.2">
      <c r="A3" s="93" t="s">
        <v>72</v>
      </c>
      <c r="B3" s="93"/>
      <c r="C3" s="93"/>
      <c r="D3" s="93"/>
      <c r="E3" s="93"/>
      <c r="F3" s="93"/>
      <c r="G3" s="93"/>
      <c r="H3" s="93"/>
      <c r="I3" s="93"/>
      <c r="J3" s="93"/>
      <c r="K3" s="93"/>
      <c r="L3" s="93"/>
      <c r="M3" s="93"/>
    </row>
    <row r="4" spans="1:13" ht="9" customHeight="1" x14ac:dyDescent="0.3">
      <c r="A4" s="5"/>
      <c r="B4" s="5"/>
      <c r="C4" s="5"/>
      <c r="D4" s="5"/>
      <c r="E4" s="5"/>
      <c r="F4" s="5"/>
      <c r="G4" s="5"/>
      <c r="H4" s="5"/>
      <c r="I4" s="5"/>
      <c r="J4" s="5"/>
      <c r="K4" s="5"/>
      <c r="L4" s="5"/>
      <c r="M4" s="5"/>
    </row>
    <row r="5" spans="1:13" ht="16.5" x14ac:dyDescent="0.3">
      <c r="A5" s="67" t="s">
        <v>64</v>
      </c>
      <c r="B5" s="5"/>
      <c r="C5" s="5"/>
      <c r="D5" s="5"/>
      <c r="E5" s="5"/>
      <c r="F5" s="5"/>
      <c r="G5" s="5"/>
      <c r="H5" s="5"/>
      <c r="I5" s="5"/>
      <c r="J5" s="5"/>
      <c r="K5" s="5"/>
      <c r="L5" s="5"/>
      <c r="M5" s="5"/>
    </row>
    <row r="6" spans="1:13" ht="38.25" customHeight="1" x14ac:dyDescent="0.2">
      <c r="A6" s="91" t="s">
        <v>73</v>
      </c>
      <c r="B6" s="91"/>
      <c r="C6" s="91"/>
      <c r="D6" s="91"/>
      <c r="E6" s="91"/>
      <c r="F6" s="91"/>
      <c r="G6" s="91"/>
      <c r="H6" s="91"/>
      <c r="I6" s="91"/>
      <c r="J6" s="91"/>
      <c r="K6" s="91"/>
      <c r="L6" s="91"/>
      <c r="M6" s="91"/>
    </row>
    <row r="7" spans="1:13" ht="38.25" customHeight="1" x14ac:dyDescent="0.2">
      <c r="A7" s="69" t="s">
        <v>50</v>
      </c>
      <c r="B7" s="91" t="s">
        <v>65</v>
      </c>
      <c r="C7" s="91"/>
      <c r="D7" s="91"/>
      <c r="E7" s="91"/>
      <c r="F7" s="91"/>
      <c r="G7" s="91"/>
      <c r="H7" s="91"/>
      <c r="I7" s="91"/>
      <c r="J7" s="91"/>
      <c r="K7" s="91"/>
      <c r="L7" s="91"/>
      <c r="M7" s="91"/>
    </row>
    <row r="8" spans="1:13" ht="87" customHeight="1" x14ac:dyDescent="0.2">
      <c r="A8" s="91" t="s">
        <v>66</v>
      </c>
      <c r="B8" s="91"/>
      <c r="C8" s="91"/>
      <c r="D8" s="91"/>
      <c r="E8" s="91"/>
      <c r="F8" s="91"/>
      <c r="G8" s="91"/>
      <c r="H8" s="91"/>
      <c r="I8" s="91"/>
      <c r="J8" s="91"/>
      <c r="K8" s="91"/>
      <c r="L8" s="91"/>
      <c r="M8" s="91"/>
    </row>
    <row r="9" spans="1:13" ht="6.75" customHeight="1" x14ac:dyDescent="0.2">
      <c r="A9" s="91"/>
      <c r="B9" s="91"/>
      <c r="C9" s="91"/>
      <c r="D9" s="91"/>
      <c r="E9" s="91"/>
      <c r="F9" s="91"/>
      <c r="G9" s="91"/>
      <c r="H9" s="91"/>
      <c r="I9" s="91"/>
      <c r="J9" s="91"/>
      <c r="K9" s="91"/>
      <c r="L9" s="91"/>
      <c r="M9" s="91"/>
    </row>
    <row r="10" spans="1:13" ht="16.5" x14ac:dyDescent="0.3">
      <c r="A10" s="5" t="s">
        <v>48</v>
      </c>
      <c r="B10" s="5"/>
      <c r="C10" s="5"/>
      <c r="D10" s="5"/>
      <c r="E10" s="5"/>
      <c r="F10" s="5"/>
      <c r="G10" s="5"/>
      <c r="H10" s="5"/>
      <c r="I10" s="5"/>
      <c r="J10" s="5"/>
      <c r="K10" s="5"/>
      <c r="L10" s="5"/>
      <c r="M10" s="5"/>
    </row>
    <row r="11" spans="1:13" ht="16.5" x14ac:dyDescent="0.3">
      <c r="A11" s="5" t="s">
        <v>49</v>
      </c>
      <c r="B11" s="5"/>
      <c r="C11" s="5"/>
      <c r="D11" s="5"/>
      <c r="E11" s="5"/>
      <c r="F11" s="5"/>
      <c r="G11" s="5"/>
      <c r="H11" s="5"/>
      <c r="I11" s="5"/>
      <c r="J11" s="5"/>
      <c r="K11" s="5"/>
      <c r="L11" s="5"/>
      <c r="M11" s="5"/>
    </row>
    <row r="12" spans="1:13" ht="16.5" x14ac:dyDescent="0.3">
      <c r="A12" s="5" t="s">
        <v>67</v>
      </c>
      <c r="B12" s="5"/>
      <c r="C12" s="5"/>
      <c r="D12" s="5"/>
      <c r="E12" s="5"/>
      <c r="F12" s="5"/>
      <c r="G12" s="5"/>
      <c r="H12" s="5"/>
      <c r="I12" s="5"/>
      <c r="J12" s="5"/>
      <c r="K12" s="5"/>
      <c r="L12" s="5"/>
      <c r="M12" s="5"/>
    </row>
    <row r="13" spans="1:13" ht="35.25" customHeight="1" x14ac:dyDescent="0.3">
      <c r="A13" s="90" t="s">
        <v>75</v>
      </c>
      <c r="B13" s="90"/>
      <c r="C13" s="90"/>
      <c r="D13" s="90"/>
      <c r="E13" s="90"/>
      <c r="F13" s="90"/>
      <c r="G13" s="90"/>
      <c r="H13" s="90"/>
      <c r="I13" s="90"/>
      <c r="J13" s="90"/>
      <c r="K13" s="90"/>
      <c r="L13" s="90"/>
      <c r="M13" s="5"/>
    </row>
    <row r="14" spans="1:13" ht="9" customHeight="1" x14ac:dyDescent="0.3">
      <c r="A14" s="5"/>
      <c r="B14" s="5"/>
      <c r="C14" s="5"/>
      <c r="D14" s="5"/>
      <c r="E14" s="5"/>
      <c r="F14" s="5"/>
      <c r="G14" s="5"/>
      <c r="H14" s="5"/>
      <c r="I14" s="5"/>
      <c r="J14" s="5"/>
      <c r="K14" s="5"/>
      <c r="L14" s="5"/>
      <c r="M14" s="5"/>
    </row>
    <row r="15" spans="1:13" ht="16.5" x14ac:dyDescent="0.3">
      <c r="A15" s="5" t="s">
        <v>69</v>
      </c>
      <c r="B15" s="5"/>
      <c r="C15" s="5"/>
      <c r="D15" s="5"/>
      <c r="E15" s="5"/>
      <c r="F15" s="5"/>
      <c r="G15" s="5"/>
      <c r="H15" s="5"/>
      <c r="I15" s="5"/>
      <c r="J15" s="5"/>
      <c r="K15" s="5"/>
      <c r="L15" s="5"/>
      <c r="M15" s="5"/>
    </row>
    <row r="16" spans="1:13" ht="15" customHeight="1" x14ac:dyDescent="0.3">
      <c r="A16" s="91" t="s">
        <v>77</v>
      </c>
      <c r="B16" s="91"/>
      <c r="C16" s="91"/>
      <c r="D16" s="91"/>
      <c r="E16" s="91"/>
      <c r="F16" s="91"/>
      <c r="G16" s="91"/>
      <c r="H16" s="91"/>
      <c r="I16" s="91"/>
      <c r="J16" s="91"/>
      <c r="K16" s="91"/>
      <c r="L16" s="91"/>
      <c r="M16" s="5"/>
    </row>
    <row r="17" spans="1:13" ht="21.75" customHeight="1" x14ac:dyDescent="0.3">
      <c r="A17" s="91"/>
      <c r="B17" s="91"/>
      <c r="C17" s="91"/>
      <c r="D17" s="91"/>
      <c r="E17" s="91"/>
      <c r="F17" s="91"/>
      <c r="G17" s="91"/>
      <c r="H17" s="91"/>
      <c r="I17" s="91"/>
      <c r="J17" s="91"/>
      <c r="K17" s="91"/>
      <c r="L17" s="91"/>
      <c r="M17" s="5"/>
    </row>
    <row r="18" spans="1:13" ht="17.25" customHeight="1" x14ac:dyDescent="0.3">
      <c r="A18" s="5"/>
      <c r="B18" s="91" t="s">
        <v>76</v>
      </c>
      <c r="C18" s="91"/>
      <c r="D18" s="91"/>
      <c r="E18" s="91"/>
      <c r="F18" s="91"/>
      <c r="G18" s="91"/>
      <c r="H18" s="91"/>
      <c r="I18" s="68"/>
      <c r="J18" s="68"/>
      <c r="K18" s="68"/>
      <c r="L18" s="68"/>
      <c r="M18" s="68"/>
    </row>
    <row r="19" spans="1:13" ht="45" customHeight="1" x14ac:dyDescent="0.3">
      <c r="A19" s="5"/>
      <c r="B19" s="91" t="s">
        <v>74</v>
      </c>
      <c r="C19" s="91"/>
      <c r="D19" s="91"/>
      <c r="E19" s="91"/>
      <c r="F19" s="91"/>
      <c r="G19" s="91"/>
      <c r="H19" s="91"/>
      <c r="I19" s="91"/>
      <c r="J19" s="91"/>
      <c r="K19" s="91"/>
      <c r="L19" s="91"/>
      <c r="M19" s="91"/>
    </row>
    <row r="20" spans="1:13" ht="16.5" x14ac:dyDescent="0.3">
      <c r="A20" s="5" t="s">
        <v>68</v>
      </c>
      <c r="B20" s="5"/>
      <c r="C20" s="5"/>
      <c r="D20" s="5"/>
      <c r="E20" s="5"/>
      <c r="F20" s="5"/>
      <c r="G20" s="5"/>
      <c r="H20" s="5"/>
      <c r="I20" s="5"/>
      <c r="J20" s="5"/>
      <c r="K20" s="5"/>
      <c r="L20" s="5"/>
      <c r="M20" s="5"/>
    </row>
    <row r="21" spans="1:13" ht="16.5" x14ac:dyDescent="0.3">
      <c r="A21" s="5"/>
      <c r="B21" s="5"/>
      <c r="C21" s="5"/>
      <c r="D21" s="5"/>
      <c r="E21" s="5"/>
      <c r="F21" s="5"/>
      <c r="G21" s="5"/>
      <c r="H21" s="5"/>
      <c r="I21" s="5"/>
      <c r="J21" s="5"/>
      <c r="K21" s="5"/>
      <c r="L21" s="5"/>
      <c r="M21" s="5"/>
    </row>
    <row r="22" spans="1:13" ht="125.25" customHeight="1" x14ac:dyDescent="0.3">
      <c r="A22" s="90" t="s">
        <v>78</v>
      </c>
      <c r="B22" s="90"/>
      <c r="C22" s="90"/>
      <c r="D22" s="90"/>
      <c r="E22" s="90"/>
      <c r="F22" s="90"/>
      <c r="G22" s="90"/>
      <c r="H22" s="90"/>
      <c r="I22" s="90"/>
      <c r="J22" s="90"/>
      <c r="K22" s="90"/>
      <c r="L22" s="90"/>
      <c r="M22" s="5"/>
    </row>
    <row r="23" spans="1:13" ht="16.5" x14ac:dyDescent="0.3">
      <c r="A23" s="5"/>
      <c r="B23" s="5"/>
      <c r="C23" s="5"/>
      <c r="D23" s="5"/>
      <c r="E23" s="5"/>
      <c r="F23" s="5"/>
      <c r="G23" s="5"/>
      <c r="H23" s="5"/>
      <c r="I23" s="5"/>
      <c r="J23" s="5"/>
      <c r="K23" s="5"/>
      <c r="L23" s="5"/>
      <c r="M23" s="5"/>
    </row>
    <row r="24" spans="1:13" ht="16.5" x14ac:dyDescent="0.3">
      <c r="A24" s="5"/>
      <c r="B24" s="5"/>
      <c r="C24" s="5"/>
      <c r="D24" s="5"/>
      <c r="E24" s="5"/>
      <c r="F24" s="5"/>
      <c r="G24" s="5"/>
      <c r="H24" s="5"/>
      <c r="I24" s="5"/>
      <c r="J24" s="5"/>
      <c r="K24" s="5"/>
      <c r="L24" s="5"/>
      <c r="M24" s="5"/>
    </row>
    <row r="25" spans="1:13" ht="16.5" x14ac:dyDescent="0.3">
      <c r="A25" s="5"/>
      <c r="B25" s="5"/>
      <c r="C25" s="5"/>
      <c r="D25" s="5"/>
      <c r="E25" s="5"/>
      <c r="F25" s="5"/>
      <c r="G25" s="5"/>
      <c r="H25" s="5"/>
      <c r="I25" s="5"/>
      <c r="J25" s="5"/>
      <c r="K25" s="5"/>
      <c r="L25" s="5"/>
      <c r="M25" s="5"/>
    </row>
    <row r="26" spans="1:13" ht="16.5" x14ac:dyDescent="0.3">
      <c r="A26" s="5"/>
      <c r="B26" s="5"/>
      <c r="C26" s="5"/>
      <c r="D26" s="5"/>
      <c r="E26" s="5"/>
      <c r="F26" s="5"/>
      <c r="G26" s="5"/>
      <c r="H26" s="5"/>
      <c r="I26" s="5"/>
      <c r="J26" s="5"/>
      <c r="K26" s="5"/>
      <c r="L26" s="5"/>
      <c r="M26" s="5"/>
    </row>
    <row r="27" spans="1:13" ht="16.5" x14ac:dyDescent="0.3">
      <c r="A27" s="5"/>
      <c r="B27" s="5"/>
      <c r="C27" s="5"/>
      <c r="D27" s="5"/>
      <c r="E27" s="5"/>
      <c r="F27" s="5"/>
      <c r="G27" s="5"/>
      <c r="H27" s="5"/>
      <c r="I27" s="5"/>
      <c r="J27" s="5"/>
      <c r="K27" s="5"/>
      <c r="L27" s="5"/>
      <c r="M27" s="5"/>
    </row>
    <row r="28" spans="1:13" ht="16.5" x14ac:dyDescent="0.3">
      <c r="A28" s="5"/>
      <c r="B28" s="5"/>
      <c r="C28" s="5"/>
      <c r="D28" s="5"/>
      <c r="E28" s="5"/>
      <c r="F28" s="5"/>
      <c r="G28" s="5"/>
      <c r="H28" s="5"/>
      <c r="I28" s="5"/>
      <c r="J28" s="5"/>
      <c r="K28" s="5"/>
      <c r="L28" s="5"/>
      <c r="M28" s="5"/>
    </row>
  </sheetData>
  <sheetProtection algorithmName="SHA-512" hashValue="/28Jkat/4vYUJjE+vbI5SbO7klKz3bz/CuWzutKjm77oV/gdV5BWCRO3yknGLTsxO3/sfupkLzsnctJDrH2hnQ==" saltValue="Dm1X88KaegE/fT+wwycryw==" spinCount="100000" sheet="1" objects="1" scenarios="1"/>
  <mergeCells count="11">
    <mergeCell ref="A22:L22"/>
    <mergeCell ref="A16:L17"/>
    <mergeCell ref="B7:M7"/>
    <mergeCell ref="A2:M2"/>
    <mergeCell ref="A6:M6"/>
    <mergeCell ref="A13:L13"/>
    <mergeCell ref="B19:M19"/>
    <mergeCell ref="A8:M8"/>
    <mergeCell ref="A9:M9"/>
    <mergeCell ref="A3:M3"/>
    <mergeCell ref="B18:H18"/>
  </mergeCells>
  <pageMargins left="0.7" right="0.7" top="0.78740157499999996" bottom="0.78740157499999996"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Anwendung der Tabelle</vt:lpstr>
      <vt:lpstr>Berechnung Urlaubsabgeltung</vt:lpstr>
      <vt:lpstr>Erläuterungen LL BFD</vt:lpstr>
      <vt:lpstr>'Berechnung Urlaubsabgeltung'!Druckbereich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Tilman Magirius</dc:creator>
  <cp:lastModifiedBy>Magirius, Tilman</cp:lastModifiedBy>
  <cp:lastPrinted>2026-05-29T09:42:29Z</cp:lastPrinted>
  <dcterms:created xsi:type="dcterms:W3CDTF">2023-09-19T06:22:51Z</dcterms:created>
  <dcterms:modified xsi:type="dcterms:W3CDTF">2026-06-08T11:08:07Z</dcterms:modified>
</cp:coreProperties>
</file>